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555"/>
  </bookViews>
  <sheets>
    <sheet name="Sheet1" sheetId="1" r:id="rId1"/>
    <sheet name="Sheet2" sheetId="2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2" l="1"/>
  <c r="B24" i="2" l="1"/>
  <c r="B23" i="2"/>
  <c r="E4" i="2" l="1"/>
  <c r="E5" i="2"/>
  <c r="E13" i="2"/>
  <c r="E12" i="2"/>
  <c r="E11" i="2"/>
  <c r="E10" i="2"/>
  <c r="E9" i="2"/>
  <c r="E8" i="2"/>
  <c r="E7" i="2"/>
  <c r="E6" i="2"/>
  <c r="A17" i="2" l="1"/>
  <c r="L13" i="1" l="1"/>
  <c r="F13" i="2" l="1"/>
  <c r="F12" i="2"/>
  <c r="F11" i="2"/>
  <c r="F10" i="2"/>
  <c r="F9" i="2"/>
  <c r="F8" i="2"/>
  <c r="F5" i="2"/>
  <c r="F4" i="2"/>
  <c r="B20" i="2" l="1"/>
  <c r="B21" i="2" s="1"/>
  <c r="L11" i="1" s="1"/>
  <c r="F6" i="2"/>
  <c r="F7" i="2"/>
  <c r="K9" i="1" l="1"/>
  <c r="L10" i="1"/>
  <c r="L12" i="1"/>
  <c r="K14" i="1" l="1"/>
</calcChain>
</file>

<file path=xl/sharedStrings.xml><?xml version="1.0" encoding="utf-8"?>
<sst xmlns="http://schemas.openxmlformats.org/spreadsheetml/2006/main" count="67" uniqueCount="52">
  <si>
    <t>組合員</t>
    <rPh sb="0" eb="3">
      <t>クミアイイン</t>
    </rPh>
    <phoneticPr fontId="2"/>
  </si>
  <si>
    <t>家族</t>
    <rPh sb="0" eb="2">
      <t>カゾク</t>
    </rPh>
    <phoneticPr fontId="2"/>
  </si>
  <si>
    <t>年齢</t>
    <rPh sb="0" eb="2">
      <t>ネンレイ</t>
    </rPh>
    <phoneticPr fontId="2"/>
  </si>
  <si>
    <t>保険料</t>
    <rPh sb="0" eb="3">
      <t>ホケンリョウ</t>
    </rPh>
    <phoneticPr fontId="2"/>
  </si>
  <si>
    <t>介護保険料</t>
    <rPh sb="0" eb="2">
      <t>カイゴ</t>
    </rPh>
    <rPh sb="2" eb="5">
      <t>ホケンリョウ</t>
    </rPh>
    <phoneticPr fontId="2"/>
  </si>
  <si>
    <t>合計</t>
    <rPh sb="0" eb="2">
      <t>ゴウケイ</t>
    </rPh>
    <phoneticPr fontId="2"/>
  </si>
  <si>
    <t>特1種</t>
    <rPh sb="0" eb="1">
      <t>トク</t>
    </rPh>
    <rPh sb="2" eb="3">
      <t>シュ</t>
    </rPh>
    <phoneticPr fontId="2"/>
  </si>
  <si>
    <t>1種</t>
    <rPh sb="1" eb="2">
      <t>シュ</t>
    </rPh>
    <phoneticPr fontId="2"/>
  </si>
  <si>
    <t>あなたの区分</t>
    <rPh sb="4" eb="6">
      <t>クブン</t>
    </rPh>
    <phoneticPr fontId="2"/>
  </si>
  <si>
    <t>２種A</t>
    <rPh sb="1" eb="2">
      <t>シュ</t>
    </rPh>
    <phoneticPr fontId="2"/>
  </si>
  <si>
    <t>２種B</t>
    <rPh sb="1" eb="2">
      <t>シュ</t>
    </rPh>
    <phoneticPr fontId="2"/>
  </si>
  <si>
    <t>２種C</t>
    <rPh sb="1" eb="2">
      <t>シュ</t>
    </rPh>
    <phoneticPr fontId="2"/>
  </si>
  <si>
    <t>３種A</t>
    <rPh sb="1" eb="2">
      <t>シュ</t>
    </rPh>
    <phoneticPr fontId="2"/>
  </si>
  <si>
    <t>３種B</t>
    <rPh sb="1" eb="2">
      <t>シュ</t>
    </rPh>
    <phoneticPr fontId="2"/>
  </si>
  <si>
    <t>4種</t>
    <rPh sb="1" eb="2">
      <t>シュ</t>
    </rPh>
    <phoneticPr fontId="2"/>
  </si>
  <si>
    <t>5種</t>
    <rPh sb="1" eb="2">
      <t>シュ</t>
    </rPh>
    <phoneticPr fontId="2"/>
  </si>
  <si>
    <t>6種</t>
    <rPh sb="1" eb="2">
      <t>シュ</t>
    </rPh>
    <phoneticPr fontId="2"/>
  </si>
  <si>
    <t>法人事業主</t>
    <rPh sb="0" eb="2">
      <t>ホウジン</t>
    </rPh>
    <rPh sb="2" eb="5">
      <t>ジギョウヌシ</t>
    </rPh>
    <phoneticPr fontId="2"/>
  </si>
  <si>
    <t>個人事業主</t>
    <rPh sb="0" eb="2">
      <t>コジン</t>
    </rPh>
    <rPh sb="2" eb="5">
      <t>ジギョウヌシ</t>
    </rPh>
    <phoneticPr fontId="2"/>
  </si>
  <si>
    <t>一人親方</t>
    <rPh sb="0" eb="2">
      <t>ヒトリ</t>
    </rPh>
    <rPh sb="2" eb="4">
      <t>オヤカタ</t>
    </rPh>
    <phoneticPr fontId="2"/>
  </si>
  <si>
    <t>従業員</t>
    <rPh sb="0" eb="3">
      <t>ジュウギョウイン</t>
    </rPh>
    <phoneticPr fontId="2"/>
  </si>
  <si>
    <t>家族人数</t>
    <rPh sb="0" eb="2">
      <t>カゾク</t>
    </rPh>
    <rPh sb="2" eb="4">
      <t>ニンズウ</t>
    </rPh>
    <phoneticPr fontId="2"/>
  </si>
  <si>
    <t>無料子供人数</t>
    <rPh sb="0" eb="2">
      <t>ムリョウ</t>
    </rPh>
    <rPh sb="2" eb="4">
      <t>コドモ</t>
    </rPh>
    <rPh sb="4" eb="6">
      <t>ニンズウ</t>
    </rPh>
    <phoneticPr fontId="2"/>
  </si>
  <si>
    <t>対象家族数</t>
    <rPh sb="0" eb="2">
      <t>タイショウ</t>
    </rPh>
    <rPh sb="2" eb="4">
      <t>カゾク</t>
    </rPh>
    <rPh sb="4" eb="5">
      <t>スウ</t>
    </rPh>
    <phoneticPr fontId="2"/>
  </si>
  <si>
    <t>保険料賦課家族</t>
    <rPh sb="0" eb="3">
      <t>ホケンリョウ</t>
    </rPh>
    <rPh sb="3" eb="5">
      <t>フカ</t>
    </rPh>
    <rPh sb="5" eb="7">
      <t>カゾク</t>
    </rPh>
    <phoneticPr fontId="2"/>
  </si>
  <si>
    <t>組合員介護保険該当</t>
    <rPh sb="0" eb="3">
      <t>クミアイイン</t>
    </rPh>
    <rPh sb="3" eb="5">
      <t>カイゴ</t>
    </rPh>
    <rPh sb="5" eb="7">
      <t>ホケン</t>
    </rPh>
    <rPh sb="7" eb="9">
      <t>ガイトウ</t>
    </rPh>
    <phoneticPr fontId="2"/>
  </si>
  <si>
    <t>家族介護保険該当</t>
    <rPh sb="0" eb="2">
      <t>カゾク</t>
    </rPh>
    <rPh sb="2" eb="4">
      <t>カイゴ</t>
    </rPh>
    <rPh sb="4" eb="6">
      <t>ホケン</t>
    </rPh>
    <rPh sb="6" eb="8">
      <t>ガイトウ</t>
    </rPh>
    <phoneticPr fontId="2"/>
  </si>
  <si>
    <t>あなたの1ヶ月の保険料は</t>
    <rPh sb="6" eb="7">
      <t>ゲツ</t>
    </rPh>
    <rPh sb="8" eb="11">
      <t>ホケンリョウ</t>
    </rPh>
    <phoneticPr fontId="2"/>
  </si>
  <si>
    <t>埼玉県建設国保　保険料計算ツール</t>
    <rPh sb="0" eb="3">
      <t>サイタマケン</t>
    </rPh>
    <rPh sb="3" eb="5">
      <t>ケンセツ</t>
    </rPh>
    <rPh sb="5" eb="7">
      <t>コクホ</t>
    </rPh>
    <rPh sb="8" eb="11">
      <t>ホケンリョウ</t>
    </rPh>
    <rPh sb="11" eb="13">
      <t>ケイサン</t>
    </rPh>
    <phoneticPr fontId="2"/>
  </si>
  <si>
    <t>平成30年度</t>
    <rPh sb="0" eb="2">
      <t>ヘイセイ</t>
    </rPh>
    <rPh sb="4" eb="6">
      <t>ネンド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</si>
  <si>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</si>
  <si>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</si>
  <si>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左枠内を選択し、▼をクリックしてください。</t>
    <rPh sb="0" eb="1">
      <t>ヒダリ</t>
    </rPh>
    <rPh sb="1" eb="3">
      <t>ワクナイ</t>
    </rPh>
    <rPh sb="4" eb="6">
      <t>センタク</t>
    </rPh>
    <phoneticPr fontId="2"/>
  </si>
  <si>
    <t>項目を選択</t>
  </si>
  <si>
    <t>家族・1人目</t>
    <rPh sb="0" eb="2">
      <t>カゾク</t>
    </rPh>
    <rPh sb="4" eb="6">
      <t>ニンメ</t>
    </rPh>
    <phoneticPr fontId="2"/>
  </si>
  <si>
    <t>家族・2人目</t>
    <rPh sb="0" eb="2">
      <t>カゾク</t>
    </rPh>
    <rPh sb="4" eb="6">
      <t>ニンメ</t>
    </rPh>
    <phoneticPr fontId="2"/>
  </si>
  <si>
    <t>家族・3人目</t>
    <rPh sb="0" eb="2">
      <t>カゾク</t>
    </rPh>
    <rPh sb="4" eb="6">
      <t>ニンメ</t>
    </rPh>
    <phoneticPr fontId="2"/>
  </si>
  <si>
    <t>家族・4人目</t>
    <rPh sb="0" eb="2">
      <t>カゾク</t>
    </rPh>
    <rPh sb="4" eb="6">
      <t>ニンメ</t>
    </rPh>
    <phoneticPr fontId="2"/>
  </si>
  <si>
    <t>家族・5人目</t>
    <rPh sb="0" eb="2">
      <t>カゾク</t>
    </rPh>
    <rPh sb="4" eb="6">
      <t>ニンメ</t>
    </rPh>
    <phoneticPr fontId="2"/>
  </si>
  <si>
    <t>家族・6人目</t>
    <rPh sb="0" eb="2">
      <t>カゾク</t>
    </rPh>
    <rPh sb="4" eb="6">
      <t>ニンメ</t>
    </rPh>
    <phoneticPr fontId="2"/>
  </si>
  <si>
    <t>家族・7人目</t>
    <rPh sb="0" eb="2">
      <t>カゾク</t>
    </rPh>
    <rPh sb="4" eb="6">
      <t>ニンメ</t>
    </rPh>
    <phoneticPr fontId="2"/>
  </si>
  <si>
    <t>家族・8人目</t>
    <rPh sb="0" eb="2">
      <t>カゾク</t>
    </rPh>
    <rPh sb="4" eb="6">
      <t>ニンメ</t>
    </rPh>
    <phoneticPr fontId="2"/>
  </si>
  <si>
    <t>家族・9人目</t>
    <rPh sb="0" eb="2">
      <t>カゾク</t>
    </rPh>
    <rPh sb="4" eb="6">
      <t>ニンメ</t>
    </rPh>
    <phoneticPr fontId="2"/>
  </si>
  <si>
    <t>家族・10人目</t>
    <rPh sb="0" eb="2">
      <t>カゾク</t>
    </rPh>
    <rPh sb="5" eb="7">
      <t>ニンメ</t>
    </rPh>
    <phoneticPr fontId="2"/>
  </si>
  <si>
    <t>数字を入力</t>
    <rPh sb="0" eb="2">
      <t>スウジ</t>
    </rPh>
    <rPh sb="3" eb="5">
      <t>ニュウリョク</t>
    </rPh>
    <phoneticPr fontId="2"/>
  </si>
  <si>
    <r>
      <rPr>
        <sz val="11"/>
        <color rgb="FFFF0000"/>
        <rFont val="HGP創英角ﾎﾟｯﾌﾟ体"/>
        <family val="3"/>
        <charset val="128"/>
      </rPr>
      <t>STEP1）</t>
    </r>
    <r>
      <rPr>
        <sz val="11"/>
        <color theme="1"/>
        <rFont val="HGP創英角ﾎﾟｯﾌﾟ体"/>
        <family val="3"/>
        <charset val="128"/>
      </rPr>
      <t>あなたの業態は？</t>
    </r>
    <rPh sb="10" eb="12">
      <t>ギョウタイ</t>
    </rPh>
    <phoneticPr fontId="2"/>
  </si>
  <si>
    <r>
      <rPr>
        <sz val="11"/>
        <color rgb="FFFF0000"/>
        <rFont val="HGP創英角ﾎﾟｯﾌﾟ体"/>
        <family val="3"/>
        <charset val="128"/>
      </rPr>
      <t>STEP2）</t>
    </r>
    <r>
      <rPr>
        <sz val="11"/>
        <color theme="1"/>
        <rFont val="HGP創英角ﾎﾟｯﾌﾟ体"/>
        <family val="3"/>
        <charset val="128"/>
      </rPr>
      <t>あなたの年齢・性別は？</t>
    </r>
    <rPh sb="10" eb="12">
      <t>ネンレイ</t>
    </rPh>
    <rPh sb="13" eb="15">
      <t>セイベツ</t>
    </rPh>
    <phoneticPr fontId="2"/>
  </si>
  <si>
    <r>
      <t>STEP1～3の</t>
    </r>
    <r>
      <rPr>
        <sz val="11"/>
        <color rgb="FFFF0000"/>
        <rFont val="HGP創英角ﾎﾟｯﾌﾟ体"/>
        <family val="3"/>
        <charset val="128"/>
      </rPr>
      <t>赤枠</t>
    </r>
    <r>
      <rPr>
        <sz val="11"/>
        <color theme="1"/>
        <rFont val="HGP創英角ﾎﾟｯﾌﾟ体"/>
        <family val="3"/>
        <charset val="128"/>
      </rPr>
      <t>内にお答えいただくと、保険料が自動計算されます。</t>
    </r>
    <rPh sb="8" eb="10">
      <t>アカワク</t>
    </rPh>
    <rPh sb="10" eb="11">
      <t>ナイ</t>
    </rPh>
    <rPh sb="13" eb="14">
      <t>コタ</t>
    </rPh>
    <rPh sb="21" eb="24">
      <t>ホケンリョウ</t>
    </rPh>
    <rPh sb="25" eb="29">
      <t>ジドウケイサン</t>
    </rPh>
    <phoneticPr fontId="2"/>
  </si>
  <si>
    <t>※印は必須項目です。</t>
    <rPh sb="1" eb="2">
      <t>シルシ</t>
    </rPh>
    <rPh sb="3" eb="7">
      <t>ヒッスコウモク</t>
    </rPh>
    <phoneticPr fontId="2"/>
  </si>
  <si>
    <t>※</t>
    <phoneticPr fontId="2"/>
  </si>
  <si>
    <r>
      <rPr>
        <sz val="11"/>
        <color rgb="FFFF0000"/>
        <rFont val="HGP創英角ﾎﾟｯﾌﾟ体"/>
        <family val="3"/>
        <charset val="128"/>
      </rPr>
      <t>STEP3）</t>
    </r>
    <r>
      <rPr>
        <sz val="11"/>
        <color theme="1"/>
        <rFont val="HGP創英角ﾎﾟｯﾌﾟ体"/>
        <family val="3"/>
        <charset val="128"/>
      </rPr>
      <t>一緒にご加入されるご家族の年齢は？（数字を入力）</t>
    </r>
    <rPh sb="6" eb="8">
      <t>イッショ</t>
    </rPh>
    <rPh sb="10" eb="12">
      <t>カニュウ</t>
    </rPh>
    <rPh sb="16" eb="18">
      <t>カゾク</t>
    </rPh>
    <rPh sb="19" eb="21">
      <t>ネンレイ</t>
    </rPh>
    <phoneticPr fontId="2"/>
  </si>
  <si>
    <t>項目を選択してください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</si>
</sst>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歳&quot;"/>
    <numFmt numFmtId="177" formatCode="#,##0&quot;円&quot;;[Red]\-#,##0&quot;円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ﾎﾟｯﾌﾟ体"/>
      <family val="3"/>
      <charset val="128"/>
    </font>
    <font>
      <sz val="20"/>
      <color theme="1"/>
      <name val="HGP創英角ﾎﾟｯﾌﾟ体"/>
      <family val="3"/>
      <charset val="128"/>
    </font>
    <font>
      <sz val="11"/>
      <color rgb="FFFF0000"/>
      <name val="HGP創英角ﾎﾟｯﾌﾟ体"/>
      <family val="3"/>
      <charset val="128"/>
    </font>
    <font>
      <sz val="18"/>
      <color theme="1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38" fontId="3" fillId="0" borderId="0" xfId="1" applyFo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>
      <alignment vertical="center"/>
    </xf>
    <xf numFmtId="0" fontId="3" fillId="0" borderId="3" xfId="0" applyFont="1" applyBorder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176" fontId="3" fillId="0" borderId="3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177" fontId="3" fillId="0" borderId="1" xfId="1" applyNumberFormat="1" applyFont="1" applyBorder="1" applyProtection="1">
      <alignment vertical="center"/>
      <protection hidden="1"/>
    </xf>
    <xf numFmtId="0" fontId="3" fillId="0" borderId="0" xfId="0" applyFont="1" applyBorder="1">
      <alignment vertical="center"/>
    </xf>
    <xf numFmtId="38" fontId="3" fillId="0" borderId="0" xfId="1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38" fontId="3" fillId="0" borderId="9" xfId="1" applyFont="1" applyBorder="1">
      <alignment vertical="center"/>
    </xf>
    <xf numFmtId="38" fontId="3" fillId="0" borderId="10" xfId="1" applyFont="1" applyBorder="1">
      <alignment vertical="center"/>
    </xf>
    <xf numFmtId="0" fontId="3" fillId="0" borderId="11" xfId="0" applyFont="1" applyBorder="1">
      <alignment vertical="center"/>
    </xf>
    <xf numFmtId="38" fontId="3" fillId="0" borderId="12" xfId="1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177" fontId="6" fillId="0" borderId="6" xfId="1" applyNumberFormat="1" applyFont="1" applyBorder="1" applyAlignment="1" applyProtection="1">
      <alignment vertical="center"/>
      <protection hidden="1"/>
    </xf>
    <xf numFmtId="177" fontId="6" fillId="0" borderId="7" xfId="1" applyNumberFormat="1" applyFont="1" applyBorder="1" applyAlignment="1" applyProtection="1">
      <alignment vertical="center"/>
      <protection hidden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38" fontId="3" fillId="0" borderId="0" xfId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647699</xdr:colOff>
      <xdr:row>8</xdr:row>
      <xdr:rowOff>228600</xdr:rowOff>
    </xdr:from>
    <xdr:to>
      <xdr:col>8</xdr:col>
      <xdr:colOff>285749</xdr:colOff>
      <xdr:row>14</xdr:row>
      <xdr:rowOff>75057</xdr:rowOff>
    </xdr:to>
    <xdr:sp macro="" textlink="">
      <xdr:nvSpPr>
        <xdr:cNvPr id="2" name="右矢印 1"/>
        <xdr:cNvSpPr/>
      </xdr:nvSpPr>
      <xdr:spPr>
        <a:xfrm>
          <a:off x="5762624" y="2790825"/>
          <a:ext cx="1190625" cy="161810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zoomScaleSheetLayoutView="100" workbookViewId="0">
      <selection activeCell="B7" sqref="B7:C7"/>
    </sheetView>
  </sheetViews>
  <sheetFormatPr defaultRowHeight="23.25" customHeight="1" x14ac:dyDescent="0.4"/>
  <cols>
    <col min="1" max="1" width="3.625" style="2" bestFit="1" customWidth="1"/>
    <col min="2" max="2" width="11.625" style="2" bestFit="1" customWidth="1"/>
    <col min="3" max="3" width="14.625" style="2" customWidth="1"/>
    <col min="4" max="4" width="2.25" style="2" customWidth="1"/>
    <col min="5" max="5" width="13" style="2" bestFit="1" customWidth="1"/>
    <col min="6" max="6" width="14.125" style="2" customWidth="1"/>
    <col min="7" max="7" width="11.375" style="2" customWidth="1"/>
    <col min="8" max="9" width="9" style="2"/>
    <col min="10" max="10" width="12.75" style="2" bestFit="1" customWidth="1"/>
    <col min="11" max="11" width="11.875" style="2" customWidth="1"/>
    <col min="12" max="12" width="14.875" style="2" customWidth="1"/>
    <col min="13" max="13" width="5.25" style="4" customWidth="1"/>
    <col min="14" max="16384" width="9" style="2"/>
  </cols>
  <sheetData>
    <row r="1" spans="1:13" ht="39" customHeight="1" x14ac:dyDescent="0.4">
      <c r="A1" s="29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3.25" customHeight="1" x14ac:dyDescent="0.4">
      <c r="K2" s="37" t="s">
        <v>29</v>
      </c>
      <c r="L2" s="37"/>
      <c r="M2" s="37"/>
    </row>
    <row r="3" spans="1:13" ht="23.25" customHeight="1" x14ac:dyDescent="0.4">
      <c r="B3" s="31" t="s">
        <v>47</v>
      </c>
      <c r="C3" s="31"/>
      <c r="D3" s="31"/>
      <c r="E3" s="31"/>
      <c r="F3" s="31"/>
      <c r="G3" s="31"/>
    </row>
    <row r="4" spans="1:13" ht="23.25" customHeight="1" x14ac:dyDescent="0.4">
      <c r="B4" s="31" t="s">
        <v>48</v>
      </c>
      <c r="C4" s="31"/>
      <c r="D4" s="31"/>
      <c r="E4" s="31"/>
      <c r="F4" s="31"/>
      <c r="G4" s="31"/>
    </row>
    <row r="6" spans="1:13" ht="23.25" customHeight="1" thickBot="1" x14ac:dyDescent="0.45">
      <c r="A6" s="11" t="s">
        <v>49</v>
      </c>
      <c r="B6" s="30" t="s">
        <v>45</v>
      </c>
      <c r="C6" s="30"/>
      <c r="D6" s="30"/>
      <c r="E6" s="30"/>
      <c r="F6" s="30"/>
      <c r="G6" s="30"/>
      <c r="M6" s="2"/>
    </row>
    <row r="7" spans="1:13" ht="23.25" customHeight="1" thickTop="1" thickBot="1" x14ac:dyDescent="0.45">
      <c r="A7" s="11"/>
      <c r="B7" s="33" t="s">
        <v>51</v>
      </c>
      <c r="C7" s="34"/>
      <c r="D7" s="2" t="s">
        <v>32</v>
      </c>
      <c r="I7" s="15" t="s">
        <v>27</v>
      </c>
      <c r="J7" s="16"/>
      <c r="K7" s="16"/>
      <c r="L7" s="17"/>
      <c r="M7" s="18"/>
    </row>
    <row r="8" spans="1:13" ht="23.25" customHeight="1" thickTop="1" x14ac:dyDescent="0.4">
      <c r="A8" s="11"/>
      <c r="B8" s="5"/>
      <c r="C8" s="5"/>
      <c r="I8" s="19"/>
      <c r="J8" s="13"/>
      <c r="K8" s="13"/>
      <c r="L8" s="14"/>
      <c r="M8" s="20"/>
    </row>
    <row r="9" spans="1:13" ht="23.25" customHeight="1" thickBot="1" x14ac:dyDescent="0.45">
      <c r="A9" s="11" t="s">
        <v>49</v>
      </c>
      <c r="B9" s="31" t="s">
        <v>46</v>
      </c>
      <c r="C9" s="31"/>
      <c r="D9" s="31"/>
      <c r="E9" s="31"/>
      <c r="F9" s="31"/>
      <c r="G9" s="31"/>
      <c r="I9" s="19"/>
      <c r="J9" s="13" t="s">
        <v>8</v>
      </c>
      <c r="K9" s="35" t="str">
        <f>IF(C10&lt;=74,IF(Sheet2!F4=1,Sheet2!B4,IF(Sheet2!F5=1,Sheet2!B5,IF(Sheet2!F6=1,Sheet2!B6,IF(Sheet2!F7=1,Sheet2!B7,IF(Sheet2!F8=1,Sheet2!B8,IF(Sheet2!F9=1,Sheet2!B9,IF(Sheet2!F10=1,Sheet2!B10,IF(Sheet2!F11=1,Sheet2!B11,IF(Sheet2!F12=1,Sheet2!B12,IF(Sheet2!F13=1,Sheet2!B13,"")))))))))),"")</f>
        <v/>
      </c>
      <c r="L9" s="36"/>
      <c r="M9" s="20"/>
    </row>
    <row r="10" spans="1:13" ht="23.25" customHeight="1" thickTop="1" thickBot="1" x14ac:dyDescent="0.45">
      <c r="B10" s="6" t="s">
        <v>30</v>
      </c>
      <c r="C10" s="10"/>
      <c r="D10" s="2" t="s">
        <v>44</v>
      </c>
      <c r="I10" s="19"/>
      <c r="J10" s="32" t="s">
        <v>3</v>
      </c>
      <c r="K10" s="3" t="s">
        <v>0</v>
      </c>
      <c r="L10" s="12">
        <f>IF(Sheet2!F4=1,Sheet2!C4,IF(Sheet2!F5=1,Sheet2!C5,IF(Sheet2!F6=1,Sheet2!C6,IF(Sheet2!F7=1,Sheet2!C7,IF(Sheet2!F8=1,Sheet2!C8,IF(Sheet2!F9=1,Sheet2!C9,IF(Sheet2!F10=1,Sheet2!C10,IF(Sheet2!F11=1,Sheet2!C11,IF(Sheet2!F12=1,Sheet2!C12,IF(Sheet2!F13=1,Sheet2!C13,0))))))))))</f>
        <v>0</v>
      </c>
      <c r="M10" s="20"/>
    </row>
    <row r="11" spans="1:13" ht="23.25" customHeight="1" thickTop="1" thickBot="1" x14ac:dyDescent="0.45">
      <c r="B11" s="7" t="s">
        <v>31</v>
      </c>
      <c r="C11" s="8" t="s">
        <v>33</v>
      </c>
      <c r="D11" s="2" t="s">
        <v>32</v>
      </c>
      <c r="I11" s="19"/>
      <c r="J11" s="32"/>
      <c r="K11" s="3" t="s">
        <v>1</v>
      </c>
      <c r="L11" s="12">
        <f>Sheet2!B21*Sheet2!C14</f>
        <v>0</v>
      </c>
      <c r="M11" s="20"/>
    </row>
    <row r="12" spans="1:13" ht="23.25" customHeight="1" thickTop="1" x14ac:dyDescent="0.4">
      <c r="I12" s="19"/>
      <c r="J12" s="32" t="s">
        <v>4</v>
      </c>
      <c r="K12" s="3" t="s">
        <v>0</v>
      </c>
      <c r="L12" s="12">
        <f>IF(Sheet2!B23=1,IF(Sheet2!F4=1,Sheet2!D4,IF(Sheet2!F5=1,Sheet2!D5,IF(Sheet2!F6=1,Sheet2!D6,IF(Sheet2!F7=1,Sheet2!D7,IF(Sheet2!F8=1,Sheet2!D8,IF(Sheet2!F9=1,Sheet2!D9,IF(Sheet2!F10=1,Sheet2!D10,IF(Sheet2!F11=1,Sheet2!D11,IF(Sheet2!F12=1,Sheet2!D12,Sheet2!D13))))))))),0)</f>
        <v>0</v>
      </c>
      <c r="M12" s="20"/>
    </row>
    <row r="13" spans="1:13" ht="23.25" customHeight="1" x14ac:dyDescent="0.4">
      <c r="B13" s="30" t="s">
        <v>50</v>
      </c>
      <c r="C13" s="30"/>
      <c r="D13" s="30"/>
      <c r="E13" s="30"/>
      <c r="F13" s="30"/>
      <c r="G13" s="30"/>
      <c r="I13" s="19"/>
      <c r="J13" s="32"/>
      <c r="K13" s="3" t="s">
        <v>1</v>
      </c>
      <c r="L13" s="12">
        <f>Sheet2!B24*Sheet2!D14</f>
        <v>0</v>
      </c>
      <c r="M13" s="20"/>
    </row>
    <row r="14" spans="1:13" ht="23.25" customHeight="1" thickBot="1" x14ac:dyDescent="0.45">
      <c r="B14" s="3"/>
      <c r="C14" s="9" t="s">
        <v>2</v>
      </c>
      <c r="E14" s="3"/>
      <c r="F14" s="9" t="s">
        <v>2</v>
      </c>
      <c r="I14" s="19"/>
      <c r="J14" s="27" t="s">
        <v>5</v>
      </c>
      <c r="K14" s="25">
        <f>SUM(L10:L13)</f>
        <v>0</v>
      </c>
      <c r="L14" s="25"/>
      <c r="M14" s="21"/>
    </row>
    <row r="15" spans="1:13" ht="23.25" customHeight="1" thickTop="1" thickBot="1" x14ac:dyDescent="0.45">
      <c r="B15" s="3" t="s">
        <v>34</v>
      </c>
      <c r="C15" s="10"/>
      <c r="E15" s="3" t="s">
        <v>39</v>
      </c>
      <c r="F15" s="10"/>
      <c r="I15" s="19"/>
      <c r="J15" s="28"/>
      <c r="K15" s="26"/>
      <c r="L15" s="26"/>
      <c r="M15" s="21"/>
    </row>
    <row r="16" spans="1:13" ht="23.25" customHeight="1" thickTop="1" thickBot="1" x14ac:dyDescent="0.45">
      <c r="B16" s="3" t="s">
        <v>35</v>
      </c>
      <c r="C16" s="10"/>
      <c r="E16" s="3" t="s">
        <v>40</v>
      </c>
      <c r="F16" s="10"/>
      <c r="I16" s="22"/>
      <c r="J16" s="23"/>
      <c r="K16" s="23"/>
      <c r="L16" s="23"/>
      <c r="M16" s="24"/>
    </row>
    <row r="17" spans="2:13" ht="23.25" customHeight="1" thickTop="1" thickBot="1" x14ac:dyDescent="0.45">
      <c r="B17" s="3" t="s">
        <v>36</v>
      </c>
      <c r="C17" s="10"/>
      <c r="E17" s="3" t="s">
        <v>41</v>
      </c>
      <c r="F17" s="10"/>
      <c r="M17" s="2"/>
    </row>
    <row r="18" spans="2:13" ht="23.25" customHeight="1" thickTop="1" thickBot="1" x14ac:dyDescent="0.45">
      <c r="B18" s="3" t="s">
        <v>37</v>
      </c>
      <c r="C18" s="10"/>
      <c r="E18" s="3" t="s">
        <v>42</v>
      </c>
      <c r="F18" s="10"/>
      <c r="M18" s="2"/>
    </row>
    <row r="19" spans="2:13" ht="23.25" customHeight="1" thickTop="1" thickBot="1" x14ac:dyDescent="0.45">
      <c r="B19" s="3" t="s">
        <v>38</v>
      </c>
      <c r="C19" s="10"/>
      <c r="E19" s="3" t="s">
        <v>43</v>
      </c>
      <c r="F19" s="10"/>
      <c r="M19" s="2"/>
    </row>
    <row r="20" spans="2:13" ht="23.25" customHeight="1" thickTop="1" x14ac:dyDescent="0.4">
      <c r="M20" s="2"/>
    </row>
    <row r="21" spans="2:13" ht="23.25" customHeight="1" x14ac:dyDescent="0.4">
      <c r="M21" s="2"/>
    </row>
  </sheetData>
  <sheetProtection algorithmName="SHA-512" hashValue="pqzhdfmDB4aKH8cTInZnVNkVnFbr/CiYjGWqaHMB/gn4NYrlt24WRySBith7cxOXoPXVtI3BbosELedJDamzYw==" saltValue="G8M/EY9UDvRIk6x7LpfaPQ==" spinCount="100000" sheet="1" objects="1" scenarios="1"/>
  <mergeCells count="13">
    <mergeCell ref="K14:L15"/>
    <mergeCell ref="J14:J15"/>
    <mergeCell ref="A1:M1"/>
    <mergeCell ref="B13:G13"/>
    <mergeCell ref="B9:G9"/>
    <mergeCell ref="B6:G6"/>
    <mergeCell ref="B3:G3"/>
    <mergeCell ref="B4:G4"/>
    <mergeCell ref="J10:J11"/>
    <mergeCell ref="J12:J13"/>
    <mergeCell ref="B7:C7"/>
    <mergeCell ref="K9:L9"/>
    <mergeCell ref="K2:M2"/>
  </mergeCells>
  <phoneticPr fontId="2"/>
  <dataValidations count="4">
    <dataValidation type="list" allowBlank="1" showInputMessage="1" showErrorMessage="1" sqref="B7:C7">
      <formula1>"項目を選択してください,法人事業主,個人事業主,一人親方,従業員"</formula1>
    </dataValidation>
    <dataValidation type="list" allowBlank="1" showInputMessage="1" showErrorMessage="1" sqref="C11">
      <formula1>"項目を選択,男性,女性"</formula1>
    </dataValidation>
    <dataValidation type="whole" errorStyle="warning" imeMode="halfAlpha" operator="lessThanOrEqual" allowBlank="1" showInputMessage="1" showErrorMessage="1" error="建設埼玉の新加入には年齢制限があります。_x000a_６５歳以上の方はお問い合わせください。_x000a_すでに加入されている方は７５歳になるまで加入いただけます。" sqref="C10">
      <formula1>64</formula1>
    </dataValidation>
    <dataValidation type="whole" imeMode="halfAlpha" operator="lessThanOrEqual" allowBlank="1" showInputMessage="1" showErrorMessage="1" error="７５歳以上の方は後期高齢者となり、建設国保を利用できません。" sqref="C15:C19 F15:F19">
      <formula1>74</formula1>
    </dataValidation>
  </dataValidations>
  <pageMargins left="0.19685039370078741" right="0.19685039370078741" top="0.19685039370078741" bottom="0.19685039370078741" header="0.31496062992125984" footer="0.31496062992125984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4"/>
  <sheetViews>
    <sheetView workbookViewId="0">
      <selection activeCell="E21" sqref="E21"/>
    </sheetView>
  </sheetViews>
  <sheetFormatPr defaultRowHeight="18.75" x14ac:dyDescent="0.4"/>
  <cols>
    <col min="1" max="1" width="15.875" customWidth="1"/>
    <col min="3" max="3" width="10.75" customWidth="1"/>
    <col min="4" max="4" width="13.25" customWidth="1"/>
  </cols>
  <sheetData>
    <row r="3" spans="1:6" x14ac:dyDescent="0.4">
      <c r="A3" s="1"/>
      <c r="B3" s="1"/>
      <c r="C3" s="1" t="s">
        <v>3</v>
      </c>
      <c r="D3" s="1" t="s">
        <v>4</v>
      </c>
    </row>
    <row r="4" spans="1:6" x14ac:dyDescent="0.4">
      <c r="A4" s="1" t="s">
        <v>17</v>
      </c>
      <c r="B4" s="1" t="s">
        <v>6</v>
      </c>
      <c r="C4" s="1">
        <v>28200</v>
      </c>
      <c r="D4" s="1">
        <v>3500</v>
      </c>
      <c r="E4">
        <f>COUNTIFS(Sheet1!B$7,A4,Sheet1!C$10,"&lt;75")</f>
        <v>0</v>
      </c>
      <c r="F4">
        <f>E4</f>
        <v>0</v>
      </c>
    </row>
    <row r="5" spans="1:6" x14ac:dyDescent="0.4">
      <c r="A5" s="1" t="s">
        <v>18</v>
      </c>
      <c r="B5" s="1" t="s">
        <v>7</v>
      </c>
      <c r="C5" s="1">
        <v>25800</v>
      </c>
      <c r="D5" s="1">
        <v>3100</v>
      </c>
      <c r="E5">
        <f>COUNTIFS(Sheet1!B$7,A5,Sheet1!C$10,"&lt;75")</f>
        <v>0</v>
      </c>
      <c r="F5">
        <f>E5</f>
        <v>0</v>
      </c>
    </row>
    <row r="6" spans="1:6" x14ac:dyDescent="0.4">
      <c r="A6" s="1" t="s">
        <v>19</v>
      </c>
      <c r="B6" s="1" t="s">
        <v>9</v>
      </c>
      <c r="C6" s="1">
        <v>22400</v>
      </c>
      <c r="D6" s="1">
        <v>2800</v>
      </c>
      <c r="E6">
        <f>COUNTIFS(Sheet1!B$7,A6,Sheet1!C$10,"&lt;75")</f>
        <v>0</v>
      </c>
      <c r="F6">
        <f>COUNTIFS(E6,1,Sheet1!C10,"&gt;=50")</f>
        <v>0</v>
      </c>
    </row>
    <row r="7" spans="1:6" x14ac:dyDescent="0.4">
      <c r="A7" s="1" t="s">
        <v>19</v>
      </c>
      <c r="B7" s="1" t="s">
        <v>10</v>
      </c>
      <c r="C7" s="1">
        <v>22000</v>
      </c>
      <c r="D7" s="1">
        <v>2800</v>
      </c>
      <c r="E7">
        <f>COUNTIFS(Sheet1!B$7,A7,Sheet1!C$10,"&lt;75")</f>
        <v>0</v>
      </c>
      <c r="F7">
        <f>COUNTIFS(E6,1,Sheet1!C10,"&gt;=35",Sheet1!C10,"&lt;50")</f>
        <v>0</v>
      </c>
    </row>
    <row r="8" spans="1:6" x14ac:dyDescent="0.4">
      <c r="A8" s="1" t="s">
        <v>19</v>
      </c>
      <c r="B8" s="1" t="s">
        <v>11</v>
      </c>
      <c r="C8" s="1">
        <v>17900</v>
      </c>
      <c r="D8" s="1">
        <v>0</v>
      </c>
      <c r="E8">
        <f>COUNTIFS(Sheet1!B$7,A8,Sheet1!C$10,"&lt;75")</f>
        <v>0</v>
      </c>
      <c r="F8">
        <f>COUNTIFS(E6,1,Sheet1!C10,"&lt;35")</f>
        <v>0</v>
      </c>
    </row>
    <row r="9" spans="1:6" x14ac:dyDescent="0.4">
      <c r="A9" s="1" t="s">
        <v>20</v>
      </c>
      <c r="B9" s="1" t="s">
        <v>12</v>
      </c>
      <c r="C9" s="1">
        <v>17500</v>
      </c>
      <c r="D9" s="1">
        <v>2400</v>
      </c>
      <c r="E9">
        <f>COUNTIFS(Sheet1!B$7,A9,Sheet1!C$10,"&lt;75")</f>
        <v>0</v>
      </c>
      <c r="F9">
        <f>COUNTIFS(E9,1,Sheet1!C10,"&gt;=35",Sheet1!C11,"男性")</f>
        <v>0</v>
      </c>
    </row>
    <row r="10" spans="1:6" x14ac:dyDescent="0.4">
      <c r="A10" s="1" t="s">
        <v>20</v>
      </c>
      <c r="B10" s="1" t="s">
        <v>13</v>
      </c>
      <c r="C10" s="1">
        <v>17100</v>
      </c>
      <c r="D10" s="1">
        <v>0</v>
      </c>
      <c r="E10">
        <f>COUNTIFS(Sheet1!B$7,A10,Sheet1!C$10,"&lt;75")</f>
        <v>0</v>
      </c>
      <c r="F10">
        <f>COUNTIFS(E10,1,Sheet1!C10,"&gt;=30",Sheet1!C11,"男性",Sheet1!C10,"&lt;35")</f>
        <v>0</v>
      </c>
    </row>
    <row r="11" spans="1:6" x14ac:dyDescent="0.4">
      <c r="A11" s="1" t="s">
        <v>20</v>
      </c>
      <c r="B11" s="1" t="s">
        <v>14</v>
      </c>
      <c r="C11" s="1">
        <v>15000</v>
      </c>
      <c r="D11" s="1">
        <v>2400</v>
      </c>
      <c r="E11">
        <f>COUNTIFS(Sheet1!B$7,A11,Sheet1!C$10,"&lt;75")</f>
        <v>0</v>
      </c>
      <c r="F11">
        <f>COUNTIFS(E11,1,Sheet1!C10,"&gt;=30",Sheet1!C11,"女性")</f>
        <v>0</v>
      </c>
    </row>
    <row r="12" spans="1:6" x14ac:dyDescent="0.4">
      <c r="A12" s="1" t="s">
        <v>20</v>
      </c>
      <c r="B12" s="1" t="s">
        <v>15</v>
      </c>
      <c r="C12" s="1">
        <v>10400</v>
      </c>
      <c r="D12" s="1">
        <v>0</v>
      </c>
      <c r="E12">
        <f>COUNTIFS(Sheet1!B$7,A12,Sheet1!C$10,"&lt;75")</f>
        <v>0</v>
      </c>
      <c r="F12">
        <f>COUNTIFS(E12,1,Sheet1!C10,"&lt;30",Sheet1!C10,"&gt;=25")</f>
        <v>0</v>
      </c>
    </row>
    <row r="13" spans="1:6" x14ac:dyDescent="0.4">
      <c r="A13" s="1" t="s">
        <v>20</v>
      </c>
      <c r="B13" s="1" t="s">
        <v>16</v>
      </c>
      <c r="C13" s="1">
        <v>8500</v>
      </c>
      <c r="D13" s="1">
        <v>0</v>
      </c>
      <c r="E13">
        <f>COUNTIFS(Sheet1!B$7,A13,Sheet1!C$10,"&lt;75")</f>
        <v>0</v>
      </c>
      <c r="F13">
        <f>COUNTIFS(E13,1,Sheet1!C10,"&lt;25")</f>
        <v>0</v>
      </c>
    </row>
    <row r="14" spans="1:6" x14ac:dyDescent="0.4">
      <c r="A14" s="1" t="s">
        <v>1</v>
      </c>
      <c r="B14" s="1" t="s">
        <v>1</v>
      </c>
      <c r="C14" s="1">
        <v>4600</v>
      </c>
      <c r="D14" s="1">
        <v>2300</v>
      </c>
    </row>
    <row r="16" spans="1:6" x14ac:dyDescent="0.4">
      <c r="A16" t="s">
        <v>21</v>
      </c>
    </row>
    <row r="17" spans="1:2" x14ac:dyDescent="0.4">
      <c r="A17">
        <f>COUNTIFS(Sheet1!C15:C19,"&lt;75")+COUNTIFS(Sheet1!F15:F19,"&lt;75")</f>
        <v>0</v>
      </c>
    </row>
    <row r="18" spans="1:2" x14ac:dyDescent="0.4">
      <c r="A18" t="s">
        <v>22</v>
      </c>
    </row>
    <row r="19" spans="1:2" x14ac:dyDescent="0.4">
      <c r="A19">
        <f>COUNTIFS(Sheet1!C15:C24,"&lt;2")+COUNTIFS(Sheet1!F15:F24,"&lt;2")</f>
        <v>0</v>
      </c>
    </row>
    <row r="20" spans="1:2" x14ac:dyDescent="0.4">
      <c r="A20" t="s">
        <v>23</v>
      </c>
      <c r="B20">
        <f>A17-A19</f>
        <v>0</v>
      </c>
    </row>
    <row r="21" spans="1:2" x14ac:dyDescent="0.4">
      <c r="A21" t="s">
        <v>24</v>
      </c>
      <c r="B21">
        <f>IF(B20&gt;=5,5,B20)</f>
        <v>0</v>
      </c>
    </row>
    <row r="23" spans="1:2" x14ac:dyDescent="0.4">
      <c r="A23" t="s">
        <v>25</v>
      </c>
      <c r="B23">
        <f>COUNTIFS(Sheet1!C10,"&lt;=64",Sheet1!C10,"&gt;=40")</f>
        <v>0</v>
      </c>
    </row>
    <row r="24" spans="1:2" x14ac:dyDescent="0.4">
      <c r="A24" t="s">
        <v>26</v>
      </c>
      <c r="B24">
        <f>COUNTIFS(Sheet1!C15:C19,"&gt;=40",Sheet1!C15:C19,"&lt;65")+COUNTIFS(Sheet1!F15:F19,"&gt;=40",Sheet1!F15:F19,"&lt;65")</f>
        <v>0</v>
      </c>
    </row>
  </sheetData>
  <sheetProtection algorithmName="SHA-512" hashValue="cWs0U0sKEyS1PzeVxbvIepQeOwF38U6TiG6a33tHkteCU/FPZfVFP52soxUhUUIrbqvi28tSBNjQMhttWlVQ4Q==" saltValue="XAJ/HdJOMMEEhryJKWVr9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 浩司</dc:creator>
  <cp:lastModifiedBy>Windows ユーザー</cp:lastModifiedBy>
  <cp:lastPrinted>2018-02-19T05:07:56Z</cp:lastPrinted>
  <dcterms:created xsi:type="dcterms:W3CDTF">2018-02-15T07:03:10Z</dcterms:created>
  <dcterms:modified xsi:type="dcterms:W3CDTF">2018-03-27T09:11:05Z</dcterms:modified>
</cp:coreProperties>
</file>